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<sst xmlns="http://schemas.openxmlformats.org/spreadsheetml/2006/main" count="144" uniqueCount="138">
  <si>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</si>
  <si>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</si>
  <si>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</si>
  <si>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</si>
  <si>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</si>
  <si>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</si>
  <si>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</si>
  <si>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</si>
  <si>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</si>
  <si>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</si>
  <si>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</si>
  <si>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</si>
  <si>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</si>
  <si>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</si>
  <si>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</si>
  <si>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</si>
  <si>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</si>
  <si>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</si>
  <si>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</si>
  <si>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</si>
  <si>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</si>
  <si>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</si>
  <si>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</si>
  <si>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</si>
  <si>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</si>
  <si>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</si>
  <si>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</si>
  <si>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</si>
  <si>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</si>
  <si>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</si>
  <si>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</si>
  <si>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</si>
  <si>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</si>
  <si>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</si>
  <si>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</si>
  <si>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</si>
  <si>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</si>
  <si>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</si>
  <si>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</si>
  <si>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</si>
  <si>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</si>
  <si>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</si>
  <si>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</si>
  <si>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</si>
  <si>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</si>
  <si>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</si>
  <si>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</si>
  <si>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</si>
  <si>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</si>
  <si>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</si>
  <si>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</si>
  <si>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</si>
  <si>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</si>
  <si>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</si>
  <si>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</si>
  <si>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</si>
  <si>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</si>
  <si>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</si>
  <si>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</si>
  <si>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</si>
  <si>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</si>
  <si>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</si>
  <si>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</si>
  <si>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</si>
  <si>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</si>
  <si>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</si>
  <si>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</si>
  <si>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</si>
  <si>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</si>
  <si>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</si>
  <si>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</si>
  <si>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</si>
  <si>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</si>
  <si>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</si>
  <si>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</si>
  <si>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</si>
  <si>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</si>
  <si>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</si>
  <si>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</si>
  <si>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</si>
  <si>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</si>
  <si>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</si>
  <si>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</si>
  <si>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</si>
  <si>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</si>
  <si>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</si>
  <si>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</si>
  <si>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</si>
  <si>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</si>
  <si>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</si>
  <si>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</si>
  <si>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</si>
  <si>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</si>
  <si>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</si>
  <si>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</si>
  <si>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</si>
  <si>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</si>
  <si>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</si>
  <si>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</si>
  <si>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</si>
  <si>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</si>
  <si>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</si>
  <si>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</si>
  <si>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</si>
  <si>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</si>
  <si>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</si>
  <si>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</si>
  <si>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</si>
  <si>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</si>
  <si>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</si>
  <si>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</si>
  <si>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</si>
  <si>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</si>
  <si>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</si>
  <si>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</si>
  <si>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</si>
  <si>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</si>
  <si>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</si>
  <si>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</si>
  <si>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</si>
  <si>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</si>
  <si>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</si>
  <si>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</si>
  <si>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</si>
  <si>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</si>
  <si>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</si>
  <si>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</si>
  <si>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</si>
  <si>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</si>
  <si>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</si>
  <si>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БОТЕВГРАД</t>
  </si>
  <si>
    <t>e-mail:rajsud@abv.bg</t>
  </si>
  <si>
    <t>месеца на 2014    г.</t>
  </si>
  <si>
    <t>Телефон:0723/69 353</t>
  </si>
  <si>
    <t xml:space="preserve">като съдия в Гражданско отделение бе  прекратено от дата-01.04.2014г, поради което разпределените й  за разглеждане и неприключили граждански дела </t>
  </si>
  <si>
    <t xml:space="preserve">в РС-Ботевград към тази дата бяха преразпределени за разглеждане от останалите двама съдии в ГО. </t>
  </si>
  <si>
    <t xml:space="preserve">ЗАБЕЛЕЖКА: През отчетния период командироването на съдия Мариана Станкева  /командирована от РС-Костинброд/  </t>
  </si>
  <si>
    <t>Изготвил:Илиана Коцева и Християна Коцева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</si>
</sst>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0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1" applyFont="1" applyFill="1" applyBorder="1" applyAlignment="1" applyProtection="1">
      <alignment horizontal="center" vertical="center" wrapText="1"/>
      <protection/>
    </xf>
    <xf numFmtId="9" fontId="2" fillId="4" borderId="40" xfId="21" applyFont="1" applyFill="1" applyBorder="1" applyAlignment="1" applyProtection="1">
      <alignment horizontal="center" vertical="center" wrapText="1"/>
      <protection/>
    </xf>
    <xf numFmtId="9" fontId="2" fillId="4" borderId="41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>
      <alignment horizontal="center" vertical="center" wrapText="1"/>
    </xf>
    <xf numFmtId="9" fontId="2" fillId="4" borderId="40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>
      <alignment horizontal="center" vertical="center" wrapText="1"/>
    </xf>
    <xf numFmtId="9" fontId="2" fillId="4" borderId="41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2" fontId="2" fillId="4" borderId="5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4" borderId="5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2" fillId="4" borderId="5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33" sqref="A3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85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104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126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125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102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103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99</v>
      </c>
      <c r="C29" s="127" t="s">
        <v>111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workbookViewId="0" topLeftCell="A1">
      <pane xSplit="2" ySplit="6" topLeftCell="C4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75" sqref="L75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203" t="s">
        <v>112</v>
      </c>
      <c r="R1" s="203"/>
      <c r="S1" s="203"/>
    </row>
    <row r="2" spans="2:19" ht="13.5" customHeight="1">
      <c r="B2" s="170" t="s">
        <v>70</v>
      </c>
      <c r="C2" s="170"/>
      <c r="D2" s="170"/>
      <c r="E2" s="170"/>
      <c r="F2" s="170"/>
      <c r="G2" s="170"/>
      <c r="H2" s="170"/>
      <c r="I2" s="170"/>
      <c r="J2" s="23" t="s">
        <v>130</v>
      </c>
      <c r="K2" s="82" t="s">
        <v>69</v>
      </c>
      <c r="L2" s="89">
        <v>6</v>
      </c>
      <c r="M2" s="204" t="s">
        <v>132</v>
      </c>
      <c r="N2" s="204"/>
      <c r="O2" s="204"/>
      <c r="P2" s="101"/>
      <c r="Q2" s="67"/>
      <c r="R2" s="67"/>
      <c r="S2" s="67"/>
    </row>
    <row r="3" spans="1:19" ht="12" customHeight="1" thickBot="1">
      <c r="A3" s="1"/>
      <c r="B3" s="1"/>
      <c r="C3" s="171"/>
      <c r="D3" s="171"/>
      <c r="E3" s="171"/>
      <c r="F3" s="171"/>
      <c r="G3" s="171"/>
      <c r="H3" s="171"/>
      <c r="I3" s="171"/>
      <c r="J3" s="171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75" t="s">
        <v>100</v>
      </c>
      <c r="E4" s="172" t="s">
        <v>3</v>
      </c>
      <c r="F4" s="194" t="s">
        <v>91</v>
      </c>
      <c r="G4" s="19"/>
      <c r="H4" s="199" t="s">
        <v>0</v>
      </c>
      <c r="I4" s="199"/>
      <c r="J4" s="199"/>
      <c r="K4" s="19"/>
      <c r="L4" s="199" t="s">
        <v>1</v>
      </c>
      <c r="M4" s="199"/>
      <c r="N4" s="199"/>
      <c r="O4" s="199"/>
      <c r="P4" s="199"/>
      <c r="Q4" s="188" t="s">
        <v>10</v>
      </c>
      <c r="R4" s="181" t="s">
        <v>101</v>
      </c>
      <c r="S4" s="20"/>
    </row>
    <row r="5" spans="1:19" ht="41.25" customHeight="1">
      <c r="A5" s="10" t="s">
        <v>86</v>
      </c>
      <c r="B5" s="16"/>
      <c r="C5" s="4" t="s">
        <v>2</v>
      </c>
      <c r="D5" s="176"/>
      <c r="E5" s="173"/>
      <c r="F5" s="195"/>
      <c r="G5" s="12" t="s">
        <v>4</v>
      </c>
      <c r="H5" s="102" t="s">
        <v>5</v>
      </c>
      <c r="I5" s="200" t="s">
        <v>6</v>
      </c>
      <c r="J5" s="201"/>
      <c r="K5" s="12" t="s">
        <v>7</v>
      </c>
      <c r="L5" s="102" t="s">
        <v>5</v>
      </c>
      <c r="M5" s="186" t="s">
        <v>53</v>
      </c>
      <c r="N5" s="186" t="s">
        <v>89</v>
      </c>
      <c r="O5" s="186" t="s">
        <v>8</v>
      </c>
      <c r="P5" s="151" t="s">
        <v>9</v>
      </c>
      <c r="Q5" s="189"/>
      <c r="R5" s="182"/>
      <c r="S5" s="5" t="s">
        <v>11</v>
      </c>
    </row>
    <row r="6" spans="1:19" ht="12.75" customHeight="1" thickBot="1">
      <c r="A6" s="10"/>
      <c r="B6" s="16"/>
      <c r="C6" s="6"/>
      <c r="D6" s="177"/>
      <c r="E6" s="174"/>
      <c r="F6" s="196"/>
      <c r="G6" s="12"/>
      <c r="H6" s="102"/>
      <c r="I6" s="79" t="s">
        <v>12</v>
      </c>
      <c r="J6" s="9" t="s">
        <v>13</v>
      </c>
      <c r="K6" s="12"/>
      <c r="L6" s="102"/>
      <c r="M6" s="202"/>
      <c r="N6" s="202"/>
      <c r="O6" s="187"/>
      <c r="P6" s="151"/>
      <c r="Q6" s="190"/>
      <c r="R6" s="183"/>
      <c r="S6" s="5"/>
    </row>
    <row r="7" spans="1:19" ht="11.25" customHeight="1" thickBot="1">
      <c r="A7" s="14" t="s">
        <v>87</v>
      </c>
      <c r="B7" s="15"/>
      <c r="C7" s="160" t="s">
        <v>88</v>
      </c>
      <c r="D7" s="159">
        <v>1</v>
      </c>
      <c r="E7" s="3">
        <v>2</v>
      </c>
      <c r="F7" s="95" t="s">
        <v>92</v>
      </c>
      <c r="G7" s="19">
        <v>3</v>
      </c>
      <c r="H7" s="103">
        <v>4</v>
      </c>
      <c r="I7" s="80" t="s">
        <v>93</v>
      </c>
      <c r="J7" s="74" t="s">
        <v>94</v>
      </c>
      <c r="K7" s="19">
        <v>5</v>
      </c>
      <c r="L7" s="103">
        <v>6</v>
      </c>
      <c r="M7" s="80" t="s">
        <v>95</v>
      </c>
      <c r="N7" s="80" t="s">
        <v>96</v>
      </c>
      <c r="O7" s="80" t="s">
        <v>97</v>
      </c>
      <c r="P7" s="152" t="s">
        <v>98</v>
      </c>
      <c r="Q7" s="19">
        <v>7</v>
      </c>
      <c r="R7" s="19">
        <v>8</v>
      </c>
      <c r="S7" s="20">
        <v>9</v>
      </c>
    </row>
    <row r="8" spans="1:19" ht="12" customHeight="1">
      <c r="A8" s="181" t="s">
        <v>110</v>
      </c>
      <c r="B8" s="181" t="s">
        <v>14</v>
      </c>
      <c r="C8" s="83">
        <v>2012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97"/>
      <c r="B9" s="182"/>
      <c r="C9" s="84">
        <v>2013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98"/>
      <c r="B10" s="183"/>
      <c r="C10" s="85">
        <v>2014</v>
      </c>
      <c r="D10" s="18">
        <v>117</v>
      </c>
      <c r="E10" s="17">
        <v>144</v>
      </c>
      <c r="F10" s="98">
        <v>16</v>
      </c>
      <c r="G10" s="87">
        <f t="shared" si="0"/>
        <v>261</v>
      </c>
      <c r="H10" s="106">
        <f t="shared" si="1"/>
        <v>142</v>
      </c>
      <c r="I10" s="17">
        <v>117</v>
      </c>
      <c r="J10" s="141">
        <f>IF(H10&lt;&gt;0,I10/H10,0)</f>
        <v>0.823943661971831</v>
      </c>
      <c r="K10" s="85">
        <v>92</v>
      </c>
      <c r="L10" s="109">
        <f t="shared" si="2"/>
        <v>50</v>
      </c>
      <c r="M10" s="17">
        <v>0</v>
      </c>
      <c r="N10" s="17">
        <v>10</v>
      </c>
      <c r="O10" s="17">
        <v>0</v>
      </c>
      <c r="P10" s="98">
        <v>40</v>
      </c>
      <c r="Q10" s="85">
        <v>251</v>
      </c>
      <c r="R10" s="87">
        <f aca="true" t="shared" si="3" ref="R10:R49">G10-H10</f>
        <v>119</v>
      </c>
      <c r="S10" s="21">
        <v>54</v>
      </c>
    </row>
    <row r="11" spans="1:19" ht="12" customHeight="1">
      <c r="A11" s="189" t="s">
        <v>90</v>
      </c>
      <c r="B11" s="181" t="s">
        <v>15</v>
      </c>
      <c r="C11" s="83">
        <v>2012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9"/>
      <c r="B12" s="182"/>
      <c r="C12" s="84">
        <v>2013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9"/>
      <c r="B13" s="183"/>
      <c r="C13" s="85">
        <v>2014</v>
      </c>
      <c r="D13" s="68">
        <v>9</v>
      </c>
      <c r="E13" s="59">
        <v>22</v>
      </c>
      <c r="F13" s="100">
        <v>2</v>
      </c>
      <c r="G13" s="72">
        <f t="shared" si="0"/>
        <v>31</v>
      </c>
      <c r="H13" s="108">
        <f t="shared" si="1"/>
        <v>25</v>
      </c>
      <c r="I13" s="59">
        <v>24</v>
      </c>
      <c r="J13" s="143">
        <f aca="true" t="shared" si="4" ref="J13:J55">IF(H13&lt;&gt;0,I13/H13,0)</f>
        <v>0.96</v>
      </c>
      <c r="K13" s="81">
        <v>9</v>
      </c>
      <c r="L13" s="135">
        <f t="shared" si="2"/>
        <v>16</v>
      </c>
      <c r="M13" s="59">
        <v>0</v>
      </c>
      <c r="N13" s="59">
        <v>10</v>
      </c>
      <c r="O13" s="59">
        <v>0</v>
      </c>
      <c r="P13" s="100">
        <v>6</v>
      </c>
      <c r="Q13" s="81">
        <v>37</v>
      </c>
      <c r="R13" s="72">
        <f>G13-H13</f>
        <v>6</v>
      </c>
      <c r="S13" s="75">
        <v>9</v>
      </c>
    </row>
    <row r="14" spans="1:19" ht="12" customHeight="1">
      <c r="A14" s="181" t="s">
        <v>124</v>
      </c>
      <c r="B14" s="181" t="s">
        <v>16</v>
      </c>
      <c r="C14" s="83">
        <v>2012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97"/>
      <c r="B15" s="182"/>
      <c r="C15" s="84">
        <v>2013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98"/>
      <c r="B16" s="183"/>
      <c r="C16" s="85">
        <v>2014</v>
      </c>
      <c r="D16" s="18">
        <v>3</v>
      </c>
      <c r="E16" s="17">
        <v>1</v>
      </c>
      <c r="F16" s="98">
        <v>0</v>
      </c>
      <c r="G16" s="87">
        <f t="shared" si="0"/>
        <v>4</v>
      </c>
      <c r="H16" s="106">
        <f t="shared" si="1"/>
        <v>1</v>
      </c>
      <c r="I16" s="17">
        <v>1</v>
      </c>
      <c r="J16" s="141">
        <f t="shared" si="4"/>
        <v>1</v>
      </c>
      <c r="K16" s="85">
        <v>1</v>
      </c>
      <c r="L16" s="109">
        <f t="shared" si="2"/>
        <v>0</v>
      </c>
      <c r="M16" s="17">
        <v>0</v>
      </c>
      <c r="N16" s="17">
        <v>0</v>
      </c>
      <c r="O16" s="17">
        <v>0</v>
      </c>
      <c r="P16" s="98">
        <v>0</v>
      </c>
      <c r="Q16" s="85">
        <v>4</v>
      </c>
      <c r="R16" s="87">
        <f t="shared" si="3"/>
        <v>3</v>
      </c>
      <c r="S16" s="21">
        <v>0</v>
      </c>
    </row>
    <row r="17" spans="1:19" ht="12" customHeight="1">
      <c r="A17" s="181" t="s">
        <v>116</v>
      </c>
      <c r="B17" s="181" t="s">
        <v>17</v>
      </c>
      <c r="C17" s="83">
        <v>2012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2"/>
      <c r="B18" s="182"/>
      <c r="C18" s="84">
        <v>2013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3"/>
      <c r="B19" s="183"/>
      <c r="C19" s="85">
        <v>2014</v>
      </c>
      <c r="D19" s="68">
        <v>1</v>
      </c>
      <c r="E19" s="59">
        <v>95</v>
      </c>
      <c r="F19" s="100">
        <v>1</v>
      </c>
      <c r="G19" s="72">
        <f t="shared" si="0"/>
        <v>96</v>
      </c>
      <c r="H19" s="108">
        <f t="shared" si="1"/>
        <v>96</v>
      </c>
      <c r="I19" s="59">
        <v>96</v>
      </c>
      <c r="J19" s="143">
        <f t="shared" si="4"/>
        <v>1</v>
      </c>
      <c r="K19" s="81">
        <v>95</v>
      </c>
      <c r="L19" s="135">
        <f t="shared" si="2"/>
        <v>1</v>
      </c>
      <c r="M19" s="59">
        <v>0</v>
      </c>
      <c r="N19" s="59">
        <v>0</v>
      </c>
      <c r="O19" s="59">
        <v>0</v>
      </c>
      <c r="P19" s="100">
        <v>1</v>
      </c>
      <c r="Q19" s="81">
        <v>96</v>
      </c>
      <c r="R19" s="72">
        <f t="shared" si="3"/>
        <v>0</v>
      </c>
      <c r="S19" s="75">
        <v>1</v>
      </c>
    </row>
    <row r="20" spans="1:19" ht="12" customHeight="1">
      <c r="A20" s="188" t="s">
        <v>117</v>
      </c>
      <c r="B20" s="181" t="s">
        <v>18</v>
      </c>
      <c r="C20" s="83">
        <v>2012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9"/>
      <c r="B21" s="182"/>
      <c r="C21" s="84">
        <v>2013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90"/>
      <c r="B22" s="184"/>
      <c r="C22" s="85">
        <v>2014</v>
      </c>
      <c r="D22" s="18">
        <v>2</v>
      </c>
      <c r="E22" s="17">
        <v>448</v>
      </c>
      <c r="F22" s="98">
        <v>3</v>
      </c>
      <c r="G22" s="87">
        <f t="shared" si="0"/>
        <v>450</v>
      </c>
      <c r="H22" s="106">
        <f t="shared" si="1"/>
        <v>450</v>
      </c>
      <c r="I22" s="17">
        <v>450</v>
      </c>
      <c r="J22" s="141">
        <f t="shared" si="4"/>
        <v>1</v>
      </c>
      <c r="K22" s="85">
        <v>431</v>
      </c>
      <c r="L22" s="109">
        <f t="shared" si="2"/>
        <v>19</v>
      </c>
      <c r="M22" s="17">
        <v>0</v>
      </c>
      <c r="N22" s="17">
        <v>0</v>
      </c>
      <c r="O22" s="17">
        <v>0</v>
      </c>
      <c r="P22" s="98">
        <v>19</v>
      </c>
      <c r="Q22" s="85">
        <v>450</v>
      </c>
      <c r="R22" s="87">
        <f t="shared" si="3"/>
        <v>0</v>
      </c>
      <c r="S22" s="21">
        <v>6</v>
      </c>
    </row>
    <row r="23" spans="1:19" ht="12" customHeight="1">
      <c r="A23" s="188" t="s">
        <v>106</v>
      </c>
      <c r="B23" s="181" t="s">
        <v>19</v>
      </c>
      <c r="C23" s="83">
        <v>2012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9"/>
      <c r="B24" s="182"/>
      <c r="C24" s="84">
        <v>2013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90"/>
      <c r="B25" s="184"/>
      <c r="C25" s="85">
        <v>2014</v>
      </c>
      <c r="D25" s="18">
        <v>3</v>
      </c>
      <c r="E25" s="17">
        <v>1</v>
      </c>
      <c r="F25" s="98">
        <v>0</v>
      </c>
      <c r="G25" s="72">
        <f t="shared" si="0"/>
        <v>4</v>
      </c>
      <c r="H25" s="108">
        <f t="shared" si="1"/>
        <v>3</v>
      </c>
      <c r="I25" s="17">
        <v>2</v>
      </c>
      <c r="J25" s="143">
        <f t="shared" si="4"/>
        <v>0.6666666666666666</v>
      </c>
      <c r="K25" s="85">
        <v>2</v>
      </c>
      <c r="L25" s="135">
        <f t="shared" si="2"/>
        <v>1</v>
      </c>
      <c r="M25" s="17">
        <v>0</v>
      </c>
      <c r="N25" s="17">
        <v>0</v>
      </c>
      <c r="O25" s="17">
        <v>0</v>
      </c>
      <c r="P25" s="98">
        <v>1</v>
      </c>
      <c r="Q25" s="85">
        <v>14</v>
      </c>
      <c r="R25" s="72">
        <f t="shared" si="3"/>
        <v>1</v>
      </c>
      <c r="S25" s="21">
        <v>0</v>
      </c>
    </row>
    <row r="26" spans="1:19" ht="12" customHeight="1">
      <c r="A26" s="189" t="s">
        <v>107</v>
      </c>
      <c r="B26" s="181" t="s">
        <v>20</v>
      </c>
      <c r="C26" s="83">
        <v>2012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9"/>
      <c r="B27" s="182"/>
      <c r="C27" s="84">
        <v>2013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9"/>
      <c r="B28" s="183"/>
      <c r="C28" s="85">
        <v>2014</v>
      </c>
      <c r="D28" s="59">
        <v>9</v>
      </c>
      <c r="E28" s="59">
        <v>32</v>
      </c>
      <c r="F28" s="100">
        <v>2</v>
      </c>
      <c r="G28" s="72">
        <f t="shared" si="0"/>
        <v>41</v>
      </c>
      <c r="H28" s="108">
        <f t="shared" si="1"/>
        <v>24</v>
      </c>
      <c r="I28" s="59">
        <v>14</v>
      </c>
      <c r="J28" s="143">
        <f t="shared" si="4"/>
        <v>0.5833333333333334</v>
      </c>
      <c r="K28" s="81">
        <v>20</v>
      </c>
      <c r="L28" s="135">
        <f t="shared" si="2"/>
        <v>4</v>
      </c>
      <c r="M28" s="59">
        <v>0</v>
      </c>
      <c r="N28" s="59">
        <v>0</v>
      </c>
      <c r="O28" s="59">
        <v>0</v>
      </c>
      <c r="P28" s="100">
        <v>4</v>
      </c>
      <c r="Q28" s="81">
        <v>41</v>
      </c>
      <c r="R28" s="72">
        <f t="shared" si="3"/>
        <v>17</v>
      </c>
      <c r="S28" s="75">
        <v>6</v>
      </c>
    </row>
    <row r="29" spans="1:19" ht="12" customHeight="1">
      <c r="A29" s="191" t="s">
        <v>56</v>
      </c>
      <c r="B29" s="181" t="s">
        <v>64</v>
      </c>
      <c r="C29" s="83">
        <v>2012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92"/>
      <c r="B30" s="182"/>
      <c r="C30" s="84">
        <v>2013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93"/>
      <c r="B31" s="183"/>
      <c r="C31" s="85">
        <v>2014</v>
      </c>
      <c r="D31" s="86">
        <f>D10+D13+D16+D19+D22+D25+D28</f>
        <v>144</v>
      </c>
      <c r="E31" s="118">
        <f aca="true" t="shared" si="7" ref="E31:S31">E10+E13+E16+E19+E22+E25+E28</f>
        <v>743</v>
      </c>
      <c r="F31" s="122">
        <f t="shared" si="7"/>
        <v>24</v>
      </c>
      <c r="G31" s="87">
        <f t="shared" si="7"/>
        <v>887</v>
      </c>
      <c r="H31" s="109">
        <f t="shared" si="7"/>
        <v>741</v>
      </c>
      <c r="I31" s="118">
        <f t="shared" si="7"/>
        <v>704</v>
      </c>
      <c r="J31" s="146">
        <f t="shared" si="4"/>
        <v>0.9500674763832658</v>
      </c>
      <c r="K31" s="87">
        <f t="shared" si="7"/>
        <v>650</v>
      </c>
      <c r="L31" s="109">
        <f t="shared" si="7"/>
        <v>91</v>
      </c>
      <c r="M31" s="118">
        <f t="shared" si="7"/>
        <v>0</v>
      </c>
      <c r="N31" s="118">
        <f t="shared" si="7"/>
        <v>20</v>
      </c>
      <c r="O31" s="118">
        <f t="shared" si="7"/>
        <v>0</v>
      </c>
      <c r="P31" s="122">
        <f t="shared" si="7"/>
        <v>71</v>
      </c>
      <c r="Q31" s="87">
        <f t="shared" si="7"/>
        <v>893</v>
      </c>
      <c r="R31" s="87">
        <f t="shared" si="7"/>
        <v>146</v>
      </c>
      <c r="S31" s="155">
        <f t="shared" si="7"/>
        <v>76</v>
      </c>
    </row>
    <row r="32" spans="1:19" ht="12" customHeight="1">
      <c r="A32" s="181" t="s">
        <v>122</v>
      </c>
      <c r="B32" s="181" t="s">
        <v>21</v>
      </c>
      <c r="C32" s="83">
        <v>2012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2"/>
      <c r="B33" s="182"/>
      <c r="C33" s="84">
        <v>2013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3"/>
      <c r="B34" s="183"/>
      <c r="C34" s="85">
        <v>2014</v>
      </c>
      <c r="D34" s="68">
        <v>58</v>
      </c>
      <c r="E34" s="59">
        <v>119</v>
      </c>
      <c r="F34" s="100">
        <v>1</v>
      </c>
      <c r="G34" s="72">
        <f t="shared" si="0"/>
        <v>177</v>
      </c>
      <c r="H34" s="108">
        <f t="shared" si="1"/>
        <v>133</v>
      </c>
      <c r="I34" s="59">
        <v>101</v>
      </c>
      <c r="J34" s="143">
        <f t="shared" si="4"/>
        <v>0.7593984962406015</v>
      </c>
      <c r="K34" s="81">
        <v>28</v>
      </c>
      <c r="L34" s="135">
        <f t="shared" si="2"/>
        <v>105</v>
      </c>
      <c r="M34" s="59">
        <v>74</v>
      </c>
      <c r="N34" s="59">
        <v>20</v>
      </c>
      <c r="O34" s="59">
        <v>9</v>
      </c>
      <c r="P34" s="100">
        <v>2</v>
      </c>
      <c r="Q34" s="81">
        <v>284</v>
      </c>
      <c r="R34" s="72">
        <f t="shared" si="3"/>
        <v>44</v>
      </c>
      <c r="S34" s="75">
        <v>12</v>
      </c>
    </row>
    <row r="35" spans="1:19" ht="12" customHeight="1">
      <c r="A35" s="181" t="s">
        <v>123</v>
      </c>
      <c r="B35" s="181" t="s">
        <v>23</v>
      </c>
      <c r="C35" s="83">
        <v>2012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2"/>
      <c r="B36" s="182"/>
      <c r="C36" s="84">
        <v>2013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3"/>
      <c r="B37" s="183"/>
      <c r="C37" s="85">
        <v>2014</v>
      </c>
      <c r="D37" s="18">
        <v>8</v>
      </c>
      <c r="E37" s="17">
        <v>8</v>
      </c>
      <c r="F37" s="98">
        <v>0</v>
      </c>
      <c r="G37" s="87">
        <f t="shared" si="0"/>
        <v>16</v>
      </c>
      <c r="H37" s="106">
        <f t="shared" si="1"/>
        <v>9</v>
      </c>
      <c r="I37" s="17">
        <v>5</v>
      </c>
      <c r="J37" s="146">
        <f t="shared" si="4"/>
        <v>0.5555555555555556</v>
      </c>
      <c r="K37" s="85">
        <v>2</v>
      </c>
      <c r="L37" s="109">
        <f t="shared" si="2"/>
        <v>7</v>
      </c>
      <c r="M37" s="17">
        <v>1</v>
      </c>
      <c r="N37" s="17">
        <v>1</v>
      </c>
      <c r="O37" s="17">
        <v>0</v>
      </c>
      <c r="P37" s="98">
        <v>5</v>
      </c>
      <c r="Q37" s="85">
        <v>34</v>
      </c>
      <c r="R37" s="87">
        <f t="shared" si="3"/>
        <v>7</v>
      </c>
      <c r="S37" s="21">
        <v>7</v>
      </c>
    </row>
    <row r="38" spans="1:19" ht="12" customHeight="1">
      <c r="A38" s="181" t="s">
        <v>118</v>
      </c>
      <c r="B38" s="181" t="s">
        <v>24</v>
      </c>
      <c r="C38" s="83">
        <v>2012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2"/>
      <c r="B39" s="182"/>
      <c r="C39" s="84">
        <v>2013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3"/>
      <c r="B40" s="183"/>
      <c r="C40" s="85">
        <v>2014</v>
      </c>
      <c r="D40" s="68">
        <v>0</v>
      </c>
      <c r="E40" s="59">
        <v>25</v>
      </c>
      <c r="F40" s="100">
        <v>1</v>
      </c>
      <c r="G40" s="72">
        <f t="shared" si="0"/>
        <v>25</v>
      </c>
      <c r="H40" s="108">
        <f t="shared" si="1"/>
        <v>16</v>
      </c>
      <c r="I40" s="59">
        <v>16</v>
      </c>
      <c r="J40" s="143">
        <f t="shared" si="4"/>
        <v>1</v>
      </c>
      <c r="K40" s="81">
        <v>14</v>
      </c>
      <c r="L40" s="135">
        <f t="shared" si="2"/>
        <v>2</v>
      </c>
      <c r="M40" s="59">
        <v>0</v>
      </c>
      <c r="N40" s="59">
        <v>0</v>
      </c>
      <c r="O40" s="59">
        <v>2</v>
      </c>
      <c r="P40" s="100">
        <v>0</v>
      </c>
      <c r="Q40" s="81">
        <v>28</v>
      </c>
      <c r="R40" s="72">
        <f t="shared" si="3"/>
        <v>9</v>
      </c>
      <c r="S40" s="75">
        <v>2</v>
      </c>
    </row>
    <row r="41" spans="1:19" ht="12" customHeight="1">
      <c r="A41" s="181" t="s">
        <v>119</v>
      </c>
      <c r="B41" s="181" t="s">
        <v>25</v>
      </c>
      <c r="C41" s="83">
        <v>2012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2"/>
      <c r="B42" s="182"/>
      <c r="C42" s="84">
        <v>2013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3"/>
      <c r="B43" s="183"/>
      <c r="C43" s="85">
        <v>2014</v>
      </c>
      <c r="D43" s="18">
        <v>2</v>
      </c>
      <c r="E43" s="17">
        <v>59</v>
      </c>
      <c r="F43" s="98">
        <v>0</v>
      </c>
      <c r="G43" s="87">
        <f t="shared" si="0"/>
        <v>61</v>
      </c>
      <c r="H43" s="106">
        <f t="shared" si="1"/>
        <v>58</v>
      </c>
      <c r="I43" s="17">
        <v>57</v>
      </c>
      <c r="J43" s="141">
        <f t="shared" si="4"/>
        <v>0.9827586206896551</v>
      </c>
      <c r="K43" s="85">
        <v>52</v>
      </c>
      <c r="L43" s="109">
        <f t="shared" si="2"/>
        <v>6</v>
      </c>
      <c r="M43" s="17">
        <v>0</v>
      </c>
      <c r="N43" s="17">
        <v>0</v>
      </c>
      <c r="O43" s="17">
        <v>0</v>
      </c>
      <c r="P43" s="98">
        <v>6</v>
      </c>
      <c r="Q43" s="85">
        <v>76</v>
      </c>
      <c r="R43" s="87">
        <f t="shared" si="3"/>
        <v>3</v>
      </c>
      <c r="S43" s="21">
        <v>6</v>
      </c>
    </row>
    <row r="44" spans="1:19" ht="12" customHeight="1">
      <c r="A44" s="181" t="s">
        <v>120</v>
      </c>
      <c r="B44" s="181" t="s">
        <v>26</v>
      </c>
      <c r="C44" s="83">
        <v>2012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49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2"/>
      <c r="B45" s="182"/>
      <c r="C45" s="84">
        <v>2013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150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3"/>
      <c r="B46" s="183"/>
      <c r="C46" s="85">
        <v>2014</v>
      </c>
      <c r="D46" s="68">
        <v>0</v>
      </c>
      <c r="E46" s="59">
        <v>124</v>
      </c>
      <c r="F46" s="100">
        <v>0</v>
      </c>
      <c r="G46" s="72">
        <f t="shared" si="0"/>
        <v>124</v>
      </c>
      <c r="H46" s="108">
        <f t="shared" si="1"/>
        <v>124</v>
      </c>
      <c r="I46" s="59">
        <v>124</v>
      </c>
      <c r="J46" s="143">
        <f t="shared" si="4"/>
        <v>1</v>
      </c>
      <c r="K46" s="81">
        <v>119</v>
      </c>
      <c r="L46" s="135">
        <f t="shared" si="2"/>
        <v>5</v>
      </c>
      <c r="M46" s="59">
        <v>0</v>
      </c>
      <c r="N46" s="59">
        <v>0</v>
      </c>
      <c r="O46" s="59">
        <v>0</v>
      </c>
      <c r="P46" s="100">
        <v>5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1" t="s">
        <v>121</v>
      </c>
      <c r="B47" s="181" t="s">
        <v>65</v>
      </c>
      <c r="C47" s="83">
        <v>2012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2"/>
      <c r="B48" s="182"/>
      <c r="C48" s="84">
        <v>2013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3"/>
      <c r="B49" s="183"/>
      <c r="C49" s="85">
        <v>2014</v>
      </c>
      <c r="D49" s="18">
        <v>87</v>
      </c>
      <c r="E49" s="17">
        <v>133</v>
      </c>
      <c r="F49" s="98">
        <v>0</v>
      </c>
      <c r="G49" s="87">
        <f t="shared" si="0"/>
        <v>220</v>
      </c>
      <c r="H49" s="106">
        <f>K49+L49</f>
        <v>174</v>
      </c>
      <c r="I49" s="17">
        <v>120</v>
      </c>
      <c r="J49" s="141">
        <f t="shared" si="4"/>
        <v>0.6896551724137931</v>
      </c>
      <c r="K49" s="85">
        <v>169</v>
      </c>
      <c r="L49" s="109">
        <f>SUM(M49:P49)</f>
        <v>5</v>
      </c>
      <c r="M49" s="17">
        <v>0</v>
      </c>
      <c r="N49" s="17">
        <v>0</v>
      </c>
      <c r="O49" s="17">
        <v>0</v>
      </c>
      <c r="P49" s="98">
        <v>5</v>
      </c>
      <c r="Q49" s="85">
        <v>327</v>
      </c>
      <c r="R49" s="87">
        <f t="shared" si="3"/>
        <v>46</v>
      </c>
      <c r="S49" s="21">
        <v>92</v>
      </c>
    </row>
    <row r="50" spans="1:19" ht="12" customHeight="1">
      <c r="A50" s="191" t="s">
        <v>57</v>
      </c>
      <c r="B50" s="181" t="s">
        <v>66</v>
      </c>
      <c r="C50" s="83">
        <v>2012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92"/>
      <c r="B51" s="182"/>
      <c r="C51" s="84">
        <v>2013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93"/>
      <c r="B52" s="183"/>
      <c r="C52" s="85">
        <v>2014</v>
      </c>
      <c r="D52" s="88">
        <f t="shared" si="8"/>
        <v>155</v>
      </c>
      <c r="E52" s="119">
        <f t="shared" si="8"/>
        <v>468</v>
      </c>
      <c r="F52" s="134">
        <f t="shared" si="8"/>
        <v>2</v>
      </c>
      <c r="G52" s="87">
        <f t="shared" si="8"/>
        <v>623</v>
      </c>
      <c r="H52" s="135">
        <f t="shared" si="8"/>
        <v>514</v>
      </c>
      <c r="I52" s="119">
        <f t="shared" si="8"/>
        <v>423</v>
      </c>
      <c r="J52" s="147">
        <f t="shared" si="4"/>
        <v>0.8229571984435797</v>
      </c>
      <c r="K52" s="87">
        <f t="shared" si="9"/>
        <v>384</v>
      </c>
      <c r="L52" s="135">
        <f t="shared" si="9"/>
        <v>130</v>
      </c>
      <c r="M52" s="119">
        <f t="shared" si="9"/>
        <v>75</v>
      </c>
      <c r="N52" s="119">
        <f t="shared" si="9"/>
        <v>21</v>
      </c>
      <c r="O52" s="119">
        <f t="shared" si="9"/>
        <v>11</v>
      </c>
      <c r="P52" s="134">
        <f t="shared" si="9"/>
        <v>23</v>
      </c>
      <c r="Q52" s="87">
        <f>Q34+Q37+Q40+Q43+Q49</f>
        <v>749</v>
      </c>
      <c r="R52" s="87">
        <f>R34+R37+R40+R43+R46+R49</f>
        <v>109</v>
      </c>
      <c r="S52" s="155">
        <f>S34+S37+S40+S43+S49</f>
        <v>119</v>
      </c>
    </row>
    <row r="53" spans="1:19" ht="12" customHeight="1">
      <c r="A53" s="191" t="s">
        <v>63</v>
      </c>
      <c r="B53" s="181" t="s">
        <v>27</v>
      </c>
      <c r="C53" s="83">
        <v>2012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92"/>
      <c r="B54" s="182"/>
      <c r="C54" s="84">
        <v>2013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93"/>
      <c r="B55" s="183"/>
      <c r="C55" s="85">
        <v>2014</v>
      </c>
      <c r="D55" s="88">
        <f t="shared" si="10"/>
        <v>299</v>
      </c>
      <c r="E55" s="119">
        <f t="shared" si="10"/>
        <v>1211</v>
      </c>
      <c r="F55" s="134">
        <f t="shared" si="10"/>
        <v>26</v>
      </c>
      <c r="G55" s="136">
        <f t="shared" si="10"/>
        <v>1510</v>
      </c>
      <c r="H55" s="109">
        <f t="shared" si="10"/>
        <v>1255</v>
      </c>
      <c r="I55" s="118">
        <f t="shared" si="10"/>
        <v>1127</v>
      </c>
      <c r="J55" s="146">
        <f t="shared" si="4"/>
        <v>0.8980079681274901</v>
      </c>
      <c r="K55" s="136">
        <f t="shared" si="12"/>
        <v>1034</v>
      </c>
      <c r="L55" s="109">
        <f t="shared" si="12"/>
        <v>221</v>
      </c>
      <c r="M55" s="118">
        <f t="shared" si="12"/>
        <v>75</v>
      </c>
      <c r="N55" s="118">
        <f t="shared" si="12"/>
        <v>41</v>
      </c>
      <c r="O55" s="118">
        <f t="shared" si="12"/>
        <v>11</v>
      </c>
      <c r="P55" s="122">
        <f t="shared" si="12"/>
        <v>94</v>
      </c>
      <c r="Q55" s="136">
        <f t="shared" si="12"/>
        <v>1642</v>
      </c>
      <c r="R55" s="136">
        <f t="shared" si="12"/>
        <v>255</v>
      </c>
      <c r="S55" s="158">
        <f t="shared" si="12"/>
        <v>195</v>
      </c>
    </row>
    <row r="56" spans="1:19" ht="12" customHeight="1">
      <c r="A56" s="188" t="s">
        <v>58</v>
      </c>
      <c r="B56" s="181" t="s">
        <v>84</v>
      </c>
      <c r="C56" s="83">
        <v>2012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9"/>
      <c r="B57" s="182"/>
      <c r="C57" s="84">
        <v>2013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90"/>
      <c r="B58" s="183"/>
      <c r="C58" s="85">
        <v>2014</v>
      </c>
      <c r="D58" s="13"/>
      <c r="E58" s="11"/>
      <c r="F58" s="11"/>
      <c r="G58" s="81">
        <v>6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91" t="s">
        <v>115</v>
      </c>
      <c r="B59" s="181" t="s">
        <v>28</v>
      </c>
      <c r="C59" s="83">
        <v>2012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92"/>
      <c r="B60" s="182"/>
      <c r="C60" s="84">
        <v>2013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93"/>
      <c r="B61" s="183"/>
      <c r="C61" s="85">
        <v>2014</v>
      </c>
      <c r="D61" s="10"/>
      <c r="E61" s="9"/>
      <c r="F61" s="9"/>
      <c r="G61" s="115">
        <f>IF(G58&lt;&gt;0,G55/L2/G58,0)</f>
        <v>41.94444444444444</v>
      </c>
      <c r="H61" s="112">
        <f>IF(G58&lt;&gt;0,H55/L2/G58,0)</f>
        <v>34.86111111111111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8" t="s">
        <v>59</v>
      </c>
      <c r="B62" s="181" t="s">
        <v>67</v>
      </c>
      <c r="C62" s="83">
        <v>2012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9"/>
      <c r="B63" s="182"/>
      <c r="C63" s="84">
        <v>2013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90"/>
      <c r="B64" s="183"/>
      <c r="C64" s="85">
        <v>2014</v>
      </c>
      <c r="D64" s="13"/>
      <c r="E64" s="11"/>
      <c r="F64" s="11"/>
      <c r="G64" s="81">
        <v>3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8" t="s">
        <v>60</v>
      </c>
      <c r="B65" s="181" t="s">
        <v>68</v>
      </c>
      <c r="C65" s="83">
        <v>2012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9"/>
      <c r="B66" s="182"/>
      <c r="C66" s="84">
        <v>2013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90"/>
      <c r="B67" s="183"/>
      <c r="C67" s="85">
        <v>2014</v>
      </c>
      <c r="D67" s="10"/>
      <c r="E67" s="9"/>
      <c r="F67" s="9"/>
      <c r="G67" s="115">
        <f>IF(G64&lt;&gt;0,G31/L2/G64,0)</f>
        <v>49.27777777777778</v>
      </c>
      <c r="H67" s="112">
        <f>IF(G64&lt;&gt;0,H31/L2/G64,0)</f>
        <v>41.166666666666664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8" t="s">
        <v>62</v>
      </c>
      <c r="B68" s="181" t="s">
        <v>108</v>
      </c>
      <c r="C68" s="83">
        <v>2012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9"/>
      <c r="B69" s="182"/>
      <c r="C69" s="84">
        <v>2013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90"/>
      <c r="B70" s="183"/>
      <c r="C70" s="85">
        <v>2014</v>
      </c>
      <c r="D70" s="13"/>
      <c r="E70" s="11"/>
      <c r="F70" s="11"/>
      <c r="G70" s="81">
        <v>3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8" t="s">
        <v>61</v>
      </c>
      <c r="B71" s="181" t="s">
        <v>109</v>
      </c>
      <c r="C71" s="83">
        <v>2012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185" t="s">
        <v>105</v>
      </c>
      <c r="P71" s="185"/>
      <c r="Q71" s="185"/>
      <c r="R71" s="185"/>
      <c r="S71" s="185"/>
    </row>
    <row r="72" spans="1:14" ht="12" customHeight="1">
      <c r="A72" s="189"/>
      <c r="B72" s="182"/>
      <c r="C72" s="84">
        <v>2013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90"/>
      <c r="B73" s="183"/>
      <c r="C73" s="85">
        <v>2014</v>
      </c>
      <c r="D73" s="13"/>
      <c r="E73" s="11"/>
      <c r="F73" s="11"/>
      <c r="G73" s="115">
        <f>IF(G70&lt;&gt;0,G52/L2/G70,0)</f>
        <v>34.61111111111111</v>
      </c>
      <c r="H73" s="112">
        <f>IF(G70&lt;&gt;0,H52/L2/G70,0)</f>
        <v>28.555555555555557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1" t="s">
        <v>129</v>
      </c>
      <c r="B74" s="181" t="s">
        <v>128</v>
      </c>
      <c r="C74" s="83">
        <v>2012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2"/>
      <c r="B75" s="182"/>
      <c r="C75" s="84">
        <v>2013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3"/>
      <c r="B76" s="183"/>
      <c r="C76" s="85">
        <v>2014</v>
      </c>
      <c r="D76" s="10"/>
      <c r="E76" s="9"/>
      <c r="F76" s="162"/>
      <c r="G76" s="75">
        <v>36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205" t="s">
        <v>127</v>
      </c>
      <c r="B77" s="181" t="s">
        <v>113</v>
      </c>
      <c r="C77" s="83">
        <v>2012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206"/>
      <c r="B78" s="182"/>
      <c r="C78" s="84">
        <v>2013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207"/>
      <c r="B79" s="183"/>
      <c r="C79" s="85">
        <v>2014</v>
      </c>
      <c r="D79" s="13"/>
      <c r="E79" s="11"/>
      <c r="F79" s="167"/>
      <c r="G79" s="168">
        <f>IF(G76&lt;&gt;0,G55/G76,0)</f>
        <v>41.94444444444444</v>
      </c>
      <c r="H79" s="115">
        <f>IF(G76&lt;&gt;0,H55/G76,0)</f>
        <v>34.861111111111114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137</v>
      </c>
      <c r="B81" s="50"/>
      <c r="C81" s="169"/>
      <c r="D81" s="50"/>
      <c r="E81" s="50"/>
      <c r="F81" s="50"/>
      <c r="G81" s="50"/>
      <c r="H81" s="51" t="s">
        <v>114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" customHeight="1">
      <c r="A82" s="51" t="s">
        <v>133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131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 t="s">
        <v>136</v>
      </c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 t="s">
        <v>134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 t="s">
        <v>135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H4:J4"/>
    <mergeCell ref="L4:P4"/>
    <mergeCell ref="I5:J5"/>
    <mergeCell ref="N5:N6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B14:B16"/>
    <mergeCell ref="A71:A73"/>
    <mergeCell ref="A53:A55"/>
    <mergeCell ref="A59:A61"/>
    <mergeCell ref="A62:A64"/>
    <mergeCell ref="A65:A67"/>
    <mergeCell ref="A68:A70"/>
    <mergeCell ref="A56:A58"/>
    <mergeCell ref="O71:S71"/>
    <mergeCell ref="R4:R6"/>
    <mergeCell ref="O5:O6"/>
    <mergeCell ref="Q4:Q6"/>
    <mergeCell ref="B17:B19"/>
    <mergeCell ref="B20:B22"/>
    <mergeCell ref="B26:B28"/>
    <mergeCell ref="B29:B31"/>
    <mergeCell ref="B53:B55"/>
    <mergeCell ref="B32:B34"/>
    <mergeCell ref="B35:B37"/>
    <mergeCell ref="B38:B40"/>
    <mergeCell ref="B41:B43"/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</mergeCells>
  <printOptions horizontalCentered="1" verticalCentered="1"/>
  <pageMargins left="0" right="0" top="0" bottom="0" header="0" footer="0"/>
  <pageSetup horizontalDpi="600" verticalDpi="600" orientation="landscape" paperSize="9" scale="70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msuser</cp:lastModifiedBy>
  <cp:lastPrinted>2014-07-28T11:23:38Z</cp:lastPrinted>
  <dcterms:created xsi:type="dcterms:W3CDTF">2005-03-22T15:35:28Z</dcterms:created>
  <dcterms:modified xsi:type="dcterms:W3CDTF">2014-07-28T11:23:50Z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